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buh\Desktop\По годам\2022г\РАЙФО\Векленко Л.Н\Новая папка\"/>
    </mc:Choice>
  </mc:AlternateContent>
  <bookViews>
    <workbookView xWindow="0" yWindow="0" windowWidth="28800" windowHeight="12435"/>
  </bookViews>
  <sheets>
    <sheet name="2020-2024 гг" sheetId="5" r:id="rId1"/>
  </sheets>
  <definedNames>
    <definedName name="_xlnm.Print_Titles" localSheetId="0">'2020-2024 гг'!$A:$G,'2020-2024 гг'!$3:$4</definedName>
    <definedName name="_xlnm.Print_Area" localSheetId="0">'2020-2024 гг'!$A$1:$Y$10</definedName>
  </definedNames>
  <calcPr calcId="152511"/>
</workbook>
</file>

<file path=xl/calcChain.xml><?xml version="1.0" encoding="utf-8"?>
<calcChain xmlns="http://schemas.openxmlformats.org/spreadsheetml/2006/main">
  <c r="Y6" i="5" l="1"/>
  <c r="Y7" i="5"/>
  <c r="Y9" i="5"/>
  <c r="X6" i="5"/>
  <c r="X7" i="5"/>
  <c r="X9" i="5"/>
  <c r="W6" i="5"/>
  <c r="W7" i="5"/>
  <c r="W8" i="5"/>
  <c r="W9" i="5"/>
  <c r="V6" i="5"/>
  <c r="V7" i="5"/>
  <c r="V5" i="5"/>
  <c r="U6" i="5"/>
  <c r="U7" i="5"/>
  <c r="U9" i="5"/>
  <c r="T6" i="5"/>
  <c r="T7" i="5"/>
  <c r="T8" i="5"/>
  <c r="T9" i="5"/>
  <c r="S6" i="5"/>
  <c r="S7" i="5"/>
  <c r="S5" i="5"/>
  <c r="R6" i="5"/>
  <c r="R7" i="5"/>
  <c r="R8" i="5"/>
  <c r="R9" i="5"/>
  <c r="Q6" i="5"/>
  <c r="Q7" i="5"/>
  <c r="Q5" i="5"/>
  <c r="P6" i="5"/>
  <c r="P7" i="5"/>
  <c r="P8" i="5"/>
  <c r="P10" i="5" s="1"/>
  <c r="P13" i="5" s="1"/>
  <c r="P9" i="5"/>
  <c r="P5" i="5"/>
  <c r="O6" i="5"/>
  <c r="O7" i="5"/>
  <c r="O8" i="5"/>
  <c r="O9" i="5"/>
  <c r="O5" i="5"/>
  <c r="N6" i="5"/>
  <c r="N7" i="5"/>
  <c r="N8" i="5"/>
  <c r="N9" i="5"/>
  <c r="N5" i="5"/>
  <c r="N10" i="5" s="1"/>
  <c r="N13" i="5" s="1"/>
  <c r="M6" i="5"/>
  <c r="M7" i="5"/>
  <c r="M8" i="5"/>
  <c r="M9" i="5"/>
  <c r="M5" i="5"/>
  <c r="M10" i="5" s="1"/>
  <c r="M13" i="5" s="1"/>
  <c r="L6" i="5"/>
  <c r="L7" i="5"/>
  <c r="L8" i="5"/>
  <c r="L9" i="5"/>
  <c r="L5" i="5"/>
  <c r="K6" i="5"/>
  <c r="K7" i="5"/>
  <c r="K8" i="5"/>
  <c r="K9" i="5"/>
  <c r="K5" i="5"/>
  <c r="J6" i="5"/>
  <c r="J7" i="5"/>
  <c r="J8" i="5"/>
  <c r="J9" i="5"/>
  <c r="J5" i="5"/>
  <c r="I6" i="5"/>
  <c r="I7" i="5"/>
  <c r="I8" i="5"/>
  <c r="I9" i="5"/>
  <c r="I10" i="5" s="1"/>
  <c r="I13" i="5" s="1"/>
  <c r="I5" i="5"/>
  <c r="H6" i="5"/>
  <c r="H7" i="5"/>
  <c r="H8" i="5"/>
  <c r="H9" i="5"/>
  <c r="H5" i="5"/>
  <c r="G13" i="5"/>
  <c r="F13" i="5"/>
  <c r="D13" i="5"/>
  <c r="D10" i="5"/>
  <c r="E10" i="5"/>
  <c r="E13" i="5" s="1"/>
  <c r="F10" i="5"/>
  <c r="G10" i="5"/>
  <c r="C13" i="5"/>
  <c r="C10" i="5"/>
  <c r="O10" i="5" l="1"/>
  <c r="O13" i="5" s="1"/>
  <c r="L10" i="5"/>
  <c r="L13" i="5" s="1"/>
  <c r="K10" i="5"/>
  <c r="K13" i="5" s="1"/>
  <c r="J10" i="5"/>
  <c r="J13" i="5" s="1"/>
  <c r="H10" i="5"/>
  <c r="H13" i="5" s="1"/>
</calcChain>
</file>

<file path=xl/sharedStrings.xml><?xml version="1.0" encoding="utf-8"?>
<sst xmlns="http://schemas.openxmlformats.org/spreadsheetml/2006/main" count="44" uniqueCount="35">
  <si>
    <t>Итого в рамках государственных программ</t>
  </si>
  <si>
    <t>Код целевой статьи</t>
  </si>
  <si>
    <t>02.0.00.00000</t>
  </si>
  <si>
    <t>03.0.00.00000</t>
  </si>
  <si>
    <t>04.0.00.00000</t>
  </si>
  <si>
    <t>06.0.00.00000</t>
  </si>
  <si>
    <t>Отклонение в процентах</t>
  </si>
  <si>
    <t>2022 к 2020</t>
  </si>
  <si>
    <t>2022 к 2021</t>
  </si>
  <si>
    <t>2023 к 2020</t>
  </si>
  <si>
    <t>2023 к 2021</t>
  </si>
  <si>
    <t>2023 к 2022</t>
  </si>
  <si>
    <t xml:space="preserve">План на очередной год
2022
</t>
  </si>
  <si>
    <t>План на первый год планового периода
2023</t>
  </si>
  <si>
    <t>План на второй год планового периода
2024</t>
  </si>
  <si>
    <t>Уточненный план на текущий год
2021</t>
  </si>
  <si>
    <t>Факт за отчетный год
2020</t>
  </si>
  <si>
    <t>2024 к 2020</t>
  </si>
  <si>
    <t>2024 к 2021</t>
  </si>
  <si>
    <t>2024 к 2022</t>
  </si>
  <si>
    <t>2024 к 2023</t>
  </si>
  <si>
    <t>77.0.00.00000</t>
  </si>
  <si>
    <t xml:space="preserve">Непрограммные направления деятельности </t>
  </si>
  <si>
    <t>Условно утвержденные расходы</t>
  </si>
  <si>
    <t>Всего расходов</t>
  </si>
  <si>
    <t>Отклонение в  руб.</t>
  </si>
  <si>
    <t>05.0.00.00000</t>
  </si>
  <si>
    <t xml:space="preserve">Наименование муниципальной программы </t>
  </si>
  <si>
    <t xml:space="preserve">Муниципальная программа
 «Устойчивое развитие муниципального образования Беляевский сельсовет на 2020-2024 годы"
</t>
  </si>
  <si>
    <t>Муниципальная программа «Социально-экономическое развитие территории муниципального образования Беляевский сельсовет Беляевского района Оренбургской области на 2020-2024 годы»</t>
  </si>
  <si>
    <t>Муниципальная программа «Комплексное развитие систем коммунальной инфраструктуры на территории муниципального образования Беляевский сельсовет Беляевского района Оренбургской области на 2020-2030 годы».</t>
  </si>
  <si>
    <t>Муниципальная программа «Использование и охрана земель на территории муниципального образования Беляевский сельсовет Беляевского района Оренбургской области на 2021-2023 годы»</t>
  </si>
  <si>
    <t>Муниципальная программа: «Формирование современной городской среды на территории муниципального образования Беляевский сельсовет Беляевского района Оренбургской области» на 2018-2022 годы</t>
  </si>
  <si>
    <t xml:space="preserve"> рублей</t>
  </si>
  <si>
    <t>Аналитические данные о расходах бюджета по муниципальным  программам и непрограммным направлениям деятельности муниципального образования Беляевский сельсовет Беляевского района Оренбургской области на 01.01.2022г.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</si>
</sst>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00"/>
    <numFmt numFmtId="166" formatCode="#,##0.00;[Red]\-#,##0.00;0.00"/>
    <numFmt numFmtId="167" formatCode="0000000"/>
    <numFmt numFmtId="168" formatCode="#,##0.0;[Red]\-#,##0.0;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1" xfId="0" applyFont="1" applyFill="1" applyBorder="1"/>
    <xf numFmtId="165" fontId="7" fillId="2" borderId="2" xfId="3" applyNumberFormat="1" applyFont="1" applyFill="1" applyBorder="1" applyAlignment="1" applyProtection="1">
      <alignment vertical="top" wrapText="1"/>
      <protection hidden="1"/>
    </xf>
    <xf numFmtId="167" fontId="7" fillId="2" borderId="1" xfId="1" applyNumberFormat="1" applyFont="1" applyFill="1" applyBorder="1" applyAlignment="1" applyProtection="1">
      <alignment vertical="top" wrapText="1"/>
      <protection hidden="1"/>
    </xf>
    <xf numFmtId="165" fontId="7" fillId="2" borderId="1" xfId="3" applyNumberFormat="1" applyFont="1" applyFill="1" applyBorder="1" applyAlignment="1" applyProtection="1">
      <alignment vertical="top" wrapText="1"/>
      <protection hidden="1"/>
    </xf>
    <xf numFmtId="4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4" fontId="7" fillId="2" borderId="2" xfId="3" applyNumberFormat="1" applyFont="1" applyFill="1" applyBorder="1" applyAlignment="1" applyProtection="1">
      <alignment horizontal="center" vertical="center" wrapText="1"/>
      <protection hidden="1"/>
    </xf>
    <xf numFmtId="166" fontId="7" fillId="2" borderId="2" xfId="3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1" applyNumberFormat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8" fontId="8" fillId="0" borderId="2" xfId="0" applyNumberFormat="1" applyFont="1" applyFill="1" applyBorder="1" applyAlignment="1" applyProtection="1">
      <alignment horizontal="center" vertical="center"/>
      <protection hidden="1"/>
    </xf>
    <xf numFmtId="168" fontId="8" fillId="0" borderId="3" xfId="0" applyNumberFormat="1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tm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zoomScale="60" zoomScaleNormal="60" zoomScaleSheetLayoutView="30" workbookViewId="0">
      <pane ySplit="4" topLeftCell="A5" activePane="bottomLeft" state="frozen"/>
      <selection pane="bottomLeft" sqref="A1:Y1"/>
    </sheetView>
  </sheetViews>
  <sheetFormatPr defaultColWidth="9.140625" defaultRowHeight="18.75" x14ac:dyDescent="0.3"/>
  <cols>
    <col min="1" max="1" width="18.140625" style="2" customWidth="1"/>
    <col min="2" max="2" width="56" style="3" customWidth="1"/>
    <col min="3" max="3" width="22.5703125" style="3" customWidth="1"/>
    <col min="4" max="4" width="23" style="12" customWidth="1"/>
    <col min="5" max="5" width="23.28515625" style="4" customWidth="1"/>
    <col min="6" max="6" width="22.7109375" style="4" customWidth="1"/>
    <col min="7" max="7" width="23.28515625" style="4" customWidth="1"/>
    <col min="8" max="8" width="20.85546875" style="3" customWidth="1"/>
    <col min="9" max="9" width="20.42578125" style="3" customWidth="1"/>
    <col min="10" max="10" width="22.85546875" style="3" customWidth="1"/>
    <col min="11" max="11" width="22.7109375" style="3" customWidth="1"/>
    <col min="12" max="12" width="21.140625" style="3" customWidth="1"/>
    <col min="13" max="13" width="22.140625" style="3" customWidth="1"/>
    <col min="14" max="14" width="22.85546875" style="3" customWidth="1"/>
    <col min="15" max="15" width="21.7109375" style="3" customWidth="1"/>
    <col min="16" max="16" width="19.42578125" style="3" customWidth="1"/>
    <col min="17" max="17" width="16.5703125" style="3" customWidth="1"/>
    <col min="18" max="18" width="15.42578125" style="3" customWidth="1"/>
    <col min="19" max="19" width="15.5703125" style="3" customWidth="1"/>
    <col min="20" max="20" width="18" style="3" customWidth="1"/>
    <col min="21" max="21" width="15" style="3" customWidth="1"/>
    <col min="22" max="22" width="15.7109375" style="3" customWidth="1"/>
    <col min="23" max="23" width="16" style="3" customWidth="1"/>
    <col min="24" max="25" width="16.28515625" style="3" customWidth="1"/>
    <col min="26" max="16384" width="9.140625" style="3"/>
  </cols>
  <sheetData>
    <row r="1" spans="1:25" ht="54" customHeight="1" x14ac:dyDescent="0.3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x14ac:dyDescent="0.3">
      <c r="A2" s="5"/>
      <c r="B2" s="5"/>
      <c r="C2" s="5"/>
      <c r="D2" s="11"/>
      <c r="E2" s="5"/>
      <c r="F2" s="8"/>
      <c r="G2" s="8"/>
      <c r="X2" s="30" t="s">
        <v>33</v>
      </c>
      <c r="Y2" s="30"/>
    </row>
    <row r="3" spans="1:25" s="6" customFormat="1" ht="36" customHeight="1" x14ac:dyDescent="0.3">
      <c r="A3" s="34" t="s">
        <v>1</v>
      </c>
      <c r="B3" s="34" t="s">
        <v>27</v>
      </c>
      <c r="C3" s="34" t="s">
        <v>16</v>
      </c>
      <c r="D3" s="35" t="s">
        <v>15</v>
      </c>
      <c r="E3" s="34" t="s">
        <v>12</v>
      </c>
      <c r="F3" s="34" t="s">
        <v>13</v>
      </c>
      <c r="G3" s="34" t="s">
        <v>14</v>
      </c>
      <c r="H3" s="32" t="s">
        <v>25</v>
      </c>
      <c r="I3" s="32"/>
      <c r="J3" s="32"/>
      <c r="K3" s="32"/>
      <c r="L3" s="32"/>
      <c r="M3" s="32"/>
      <c r="N3" s="32"/>
      <c r="O3" s="32"/>
      <c r="P3" s="32"/>
      <c r="Q3" s="32" t="s">
        <v>6</v>
      </c>
      <c r="R3" s="32"/>
      <c r="S3" s="32"/>
      <c r="T3" s="32"/>
      <c r="U3" s="32"/>
      <c r="V3" s="32"/>
      <c r="W3" s="32"/>
      <c r="X3" s="32"/>
      <c r="Y3" s="32"/>
    </row>
    <row r="4" spans="1:25" s="10" customFormat="1" ht="64.900000000000006" customHeight="1" x14ac:dyDescent="0.3">
      <c r="A4" s="34"/>
      <c r="B4" s="34"/>
      <c r="C4" s="34"/>
      <c r="D4" s="35"/>
      <c r="E4" s="34"/>
      <c r="F4" s="34"/>
      <c r="G4" s="34"/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7</v>
      </c>
      <c r="R4" s="9" t="s">
        <v>8</v>
      </c>
      <c r="S4" s="9" t="s">
        <v>9</v>
      </c>
      <c r="T4" s="9" t="s">
        <v>10</v>
      </c>
      <c r="U4" s="9" t="s">
        <v>11</v>
      </c>
      <c r="V4" s="9" t="s">
        <v>17</v>
      </c>
      <c r="W4" s="9" t="s">
        <v>18</v>
      </c>
      <c r="X4" s="9" t="s">
        <v>19</v>
      </c>
      <c r="Y4" s="9" t="s">
        <v>20</v>
      </c>
    </row>
    <row r="5" spans="1:25" ht="88.5" customHeight="1" x14ac:dyDescent="0.3">
      <c r="A5" s="1" t="s">
        <v>2</v>
      </c>
      <c r="B5" s="28" t="s">
        <v>32</v>
      </c>
      <c r="C5" s="17">
        <v>1189091.58</v>
      </c>
      <c r="D5" s="18">
        <v>0</v>
      </c>
      <c r="E5" s="19">
        <v>0</v>
      </c>
      <c r="F5" s="20">
        <v>0</v>
      </c>
      <c r="G5" s="21">
        <v>0</v>
      </c>
      <c r="H5" s="22">
        <f>E5-C5</f>
        <v>-1189091.58</v>
      </c>
      <c r="I5" s="22">
        <f>E5-D5</f>
        <v>0</v>
      </c>
      <c r="J5" s="22">
        <f>F5-C5</f>
        <v>-1189091.58</v>
      </c>
      <c r="K5" s="22">
        <f>F5-D5</f>
        <v>0</v>
      </c>
      <c r="L5" s="22">
        <f>F5-E5</f>
        <v>0</v>
      </c>
      <c r="M5" s="22">
        <f>G5-C5</f>
        <v>-1189091.58</v>
      </c>
      <c r="N5" s="22">
        <f>G5-D5</f>
        <v>0</v>
      </c>
      <c r="O5" s="22">
        <f>G5-E5</f>
        <v>0</v>
      </c>
      <c r="P5" s="22">
        <f>G5-F5</f>
        <v>0</v>
      </c>
      <c r="Q5" s="22">
        <f>E5/C5*100%</f>
        <v>0</v>
      </c>
      <c r="R5" s="22">
        <v>0</v>
      </c>
      <c r="S5" s="22">
        <f>F5/C5*100%</f>
        <v>0</v>
      </c>
      <c r="T5" s="22">
        <v>0</v>
      </c>
      <c r="U5" s="22">
        <v>0</v>
      </c>
      <c r="V5" s="22">
        <f>G5/C5*100%</f>
        <v>0</v>
      </c>
      <c r="W5" s="22">
        <v>0</v>
      </c>
      <c r="X5" s="22">
        <v>0</v>
      </c>
      <c r="Y5" s="22">
        <v>0</v>
      </c>
    </row>
    <row r="6" spans="1:25" ht="58.5" customHeight="1" x14ac:dyDescent="0.3">
      <c r="A6" s="1" t="s">
        <v>3</v>
      </c>
      <c r="B6" s="16" t="s">
        <v>28</v>
      </c>
      <c r="C6" s="17">
        <v>7137253.6200000001</v>
      </c>
      <c r="D6" s="18">
        <v>9760612.5</v>
      </c>
      <c r="E6" s="19">
        <v>10185600</v>
      </c>
      <c r="F6" s="20">
        <v>7504700</v>
      </c>
      <c r="G6" s="21">
        <v>7588500</v>
      </c>
      <c r="H6" s="22">
        <f t="shared" ref="H6:H9" si="0">E6-C6</f>
        <v>3048346.38</v>
      </c>
      <c r="I6" s="22">
        <f t="shared" ref="I6:I9" si="1">E6-D6</f>
        <v>424987.5</v>
      </c>
      <c r="J6" s="22">
        <f t="shared" ref="J6:J9" si="2">F6-C6</f>
        <v>367446.37999999989</v>
      </c>
      <c r="K6" s="22">
        <f t="shared" ref="K6:K9" si="3">F6-D6</f>
        <v>-2255912.5</v>
      </c>
      <c r="L6" s="22">
        <f t="shared" ref="L6:L9" si="4">F6-E6</f>
        <v>-2680900</v>
      </c>
      <c r="M6" s="22">
        <f t="shared" ref="M6:M9" si="5">G6-C6</f>
        <v>451246.37999999989</v>
      </c>
      <c r="N6" s="22">
        <f t="shared" ref="N6:N9" si="6">G6-D6</f>
        <v>-2172112.5</v>
      </c>
      <c r="O6" s="22">
        <f t="shared" ref="O6:O9" si="7">G6-E6</f>
        <v>-2597100</v>
      </c>
      <c r="P6" s="22">
        <f t="shared" ref="P6:P9" si="8">G6-F6</f>
        <v>83800</v>
      </c>
      <c r="Q6" s="22">
        <f t="shared" ref="Q6:Q7" si="9">E6/C6*100%</f>
        <v>1.4271035530330503</v>
      </c>
      <c r="R6" s="22">
        <f t="shared" ref="R6:R9" si="10">E6/D6*100%</f>
        <v>1.043541068759773</v>
      </c>
      <c r="S6" s="22">
        <f t="shared" ref="S6:S7" si="11">F6/C6*100%</f>
        <v>1.0514828811701944</v>
      </c>
      <c r="T6" s="22">
        <f t="shared" ref="T6:T9" si="12">F6/D6-100%</f>
        <v>-0.23112407136334934</v>
      </c>
      <c r="U6" s="22">
        <f t="shared" ref="U6:U9" si="13">F6/E6-100%</f>
        <v>-0.26320491674520896</v>
      </c>
      <c r="V6" s="22">
        <f t="shared" ref="V6:V7" si="14">G6/C6*100%</f>
        <v>1.0632240920703053</v>
      </c>
      <c r="W6" s="22">
        <f t="shared" ref="W6:W9" si="15">G6/D6*100%</f>
        <v>0.77746145541583589</v>
      </c>
      <c r="X6" s="22">
        <f t="shared" ref="X6:X9" si="16">G6/E6*100%</f>
        <v>0.74502238454288405</v>
      </c>
      <c r="Y6" s="22">
        <f t="shared" ref="Y6:Y9" si="17">G6/F6*100%</f>
        <v>1.0111663357629219</v>
      </c>
    </row>
    <row r="7" spans="1:25" ht="78.75" customHeight="1" x14ac:dyDescent="0.3">
      <c r="A7" s="1" t="s">
        <v>4</v>
      </c>
      <c r="B7" s="16" t="s">
        <v>29</v>
      </c>
      <c r="C7" s="17">
        <v>19757680.940000001</v>
      </c>
      <c r="D7" s="18">
        <v>16018545.27</v>
      </c>
      <c r="E7" s="19">
        <v>19867100</v>
      </c>
      <c r="F7" s="20">
        <v>16477600</v>
      </c>
      <c r="G7" s="21">
        <v>16277600</v>
      </c>
      <c r="H7" s="22">
        <f t="shared" si="0"/>
        <v>109419.05999999866</v>
      </c>
      <c r="I7" s="22">
        <f t="shared" si="1"/>
        <v>3848554.7300000004</v>
      </c>
      <c r="J7" s="22">
        <f t="shared" si="2"/>
        <v>-3280080.9400000013</v>
      </c>
      <c r="K7" s="22">
        <f t="shared" si="3"/>
        <v>459054.73000000045</v>
      </c>
      <c r="L7" s="22">
        <f t="shared" si="4"/>
        <v>-3389500</v>
      </c>
      <c r="M7" s="22">
        <f t="shared" si="5"/>
        <v>-3480080.9400000013</v>
      </c>
      <c r="N7" s="22">
        <f t="shared" si="6"/>
        <v>259054.73000000045</v>
      </c>
      <c r="O7" s="22">
        <f t="shared" si="7"/>
        <v>-3589500</v>
      </c>
      <c r="P7" s="22">
        <f t="shared" si="8"/>
        <v>-200000</v>
      </c>
      <c r="Q7" s="22">
        <f t="shared" si="9"/>
        <v>1.0055380517750176</v>
      </c>
      <c r="R7" s="22">
        <f t="shared" si="10"/>
        <v>1.2402561946250941</v>
      </c>
      <c r="S7" s="22">
        <f t="shared" si="11"/>
        <v>0.83398451721328382</v>
      </c>
      <c r="T7" s="22">
        <f t="shared" si="12"/>
        <v>2.8657704071276102E-2</v>
      </c>
      <c r="U7" s="22">
        <f t="shared" si="13"/>
        <v>-0.17060869477679175</v>
      </c>
      <c r="V7" s="22">
        <f t="shared" si="14"/>
        <v>0.82386187171620551</v>
      </c>
      <c r="W7" s="22">
        <f t="shared" si="15"/>
        <v>1.0161721757895934</v>
      </c>
      <c r="X7" s="22">
        <f t="shared" si="16"/>
        <v>0.8193244107091624</v>
      </c>
      <c r="Y7" s="22">
        <f t="shared" si="17"/>
        <v>0.98786231004515224</v>
      </c>
    </row>
    <row r="8" spans="1:25" ht="88.5" customHeight="1" x14ac:dyDescent="0.3">
      <c r="A8" s="1" t="s">
        <v>26</v>
      </c>
      <c r="B8" s="14" t="s">
        <v>30</v>
      </c>
      <c r="C8" s="17">
        <v>0</v>
      </c>
      <c r="D8" s="18">
        <v>7590000</v>
      </c>
      <c r="E8" s="19">
        <v>0</v>
      </c>
      <c r="F8" s="20">
        <v>0</v>
      </c>
      <c r="G8" s="21">
        <v>0</v>
      </c>
      <c r="H8" s="22">
        <f t="shared" si="0"/>
        <v>0</v>
      </c>
      <c r="I8" s="22">
        <f t="shared" si="1"/>
        <v>-7590000</v>
      </c>
      <c r="J8" s="22">
        <f t="shared" si="2"/>
        <v>0</v>
      </c>
      <c r="K8" s="22">
        <f t="shared" si="3"/>
        <v>-7590000</v>
      </c>
      <c r="L8" s="22">
        <f t="shared" si="4"/>
        <v>0</v>
      </c>
      <c r="M8" s="22">
        <f t="shared" si="5"/>
        <v>0</v>
      </c>
      <c r="N8" s="22">
        <f t="shared" si="6"/>
        <v>-7590000</v>
      </c>
      <c r="O8" s="22">
        <f t="shared" si="7"/>
        <v>0</v>
      </c>
      <c r="P8" s="22">
        <f t="shared" si="8"/>
        <v>0</v>
      </c>
      <c r="Q8" s="22">
        <v>0</v>
      </c>
      <c r="R8" s="22">
        <f t="shared" si="10"/>
        <v>0</v>
      </c>
      <c r="S8" s="22">
        <v>0</v>
      </c>
      <c r="T8" s="22">
        <f t="shared" si="12"/>
        <v>-1</v>
      </c>
      <c r="U8" s="22">
        <v>0</v>
      </c>
      <c r="V8" s="22">
        <v>0</v>
      </c>
      <c r="W8" s="22">
        <f t="shared" si="15"/>
        <v>0</v>
      </c>
      <c r="X8" s="22">
        <v>0</v>
      </c>
      <c r="Y8" s="22">
        <v>0</v>
      </c>
    </row>
    <row r="9" spans="1:25" ht="72" customHeight="1" x14ac:dyDescent="0.3">
      <c r="A9" s="1" t="s">
        <v>5</v>
      </c>
      <c r="B9" s="15" t="s">
        <v>31</v>
      </c>
      <c r="C9" s="19">
        <v>0</v>
      </c>
      <c r="D9" s="18">
        <v>405800</v>
      </c>
      <c r="E9" s="20">
        <v>474100</v>
      </c>
      <c r="F9" s="20">
        <v>450000</v>
      </c>
      <c r="G9" s="21">
        <v>450000</v>
      </c>
      <c r="H9" s="22">
        <f t="shared" si="0"/>
        <v>474100</v>
      </c>
      <c r="I9" s="22">
        <f t="shared" si="1"/>
        <v>68300</v>
      </c>
      <c r="J9" s="22">
        <f t="shared" si="2"/>
        <v>450000</v>
      </c>
      <c r="K9" s="22">
        <f t="shared" si="3"/>
        <v>44200</v>
      </c>
      <c r="L9" s="22">
        <f t="shared" si="4"/>
        <v>-24100</v>
      </c>
      <c r="M9" s="22">
        <f t="shared" si="5"/>
        <v>450000</v>
      </c>
      <c r="N9" s="22">
        <f t="shared" si="6"/>
        <v>44200</v>
      </c>
      <c r="O9" s="22">
        <f t="shared" si="7"/>
        <v>-24100</v>
      </c>
      <c r="P9" s="22">
        <f t="shared" si="8"/>
        <v>0</v>
      </c>
      <c r="Q9" s="22">
        <v>0</v>
      </c>
      <c r="R9" s="22">
        <f t="shared" si="10"/>
        <v>1.1683095120749138</v>
      </c>
      <c r="S9" s="22">
        <v>0</v>
      </c>
      <c r="T9" s="22">
        <f t="shared" si="12"/>
        <v>0.10892065056678168</v>
      </c>
      <c r="U9" s="22">
        <f t="shared" si="13"/>
        <v>-5.0833157561695819E-2</v>
      </c>
      <c r="V9" s="22">
        <v>0</v>
      </c>
      <c r="W9" s="22">
        <f t="shared" si="15"/>
        <v>1.1089206505667817</v>
      </c>
      <c r="X9" s="22">
        <f t="shared" si="16"/>
        <v>0.94916684243830418</v>
      </c>
      <c r="Y9" s="22">
        <f t="shared" si="17"/>
        <v>1</v>
      </c>
    </row>
    <row r="10" spans="1:25" s="7" customFormat="1" ht="33.75" customHeight="1" x14ac:dyDescent="0.3">
      <c r="A10" s="33" t="s">
        <v>0</v>
      </c>
      <c r="B10" s="33"/>
      <c r="C10" s="23">
        <f>SUM(C5:C9)</f>
        <v>28084026.140000001</v>
      </c>
      <c r="D10" s="23">
        <f t="shared" ref="D10:P10" si="18">SUM(D5:D9)</f>
        <v>33774957.769999996</v>
      </c>
      <c r="E10" s="23">
        <f t="shared" si="18"/>
        <v>30526800</v>
      </c>
      <c r="F10" s="23">
        <f t="shared" si="18"/>
        <v>24432300</v>
      </c>
      <c r="G10" s="23">
        <f t="shared" si="18"/>
        <v>24316100</v>
      </c>
      <c r="H10" s="23">
        <f t="shared" si="18"/>
        <v>2442773.8599999985</v>
      </c>
      <c r="I10" s="23">
        <f t="shared" si="18"/>
        <v>-3248157.7699999996</v>
      </c>
      <c r="J10" s="23">
        <f t="shared" si="18"/>
        <v>-3651726.1400000015</v>
      </c>
      <c r="K10" s="23">
        <f t="shared" si="18"/>
        <v>-9342657.7699999996</v>
      </c>
      <c r="L10" s="23">
        <f t="shared" si="18"/>
        <v>-6094500</v>
      </c>
      <c r="M10" s="23">
        <f t="shared" si="18"/>
        <v>-3767926.1400000015</v>
      </c>
      <c r="N10" s="23">
        <f t="shared" si="18"/>
        <v>-9458857.7699999996</v>
      </c>
      <c r="O10" s="23">
        <f t="shared" si="18"/>
        <v>-6210700</v>
      </c>
      <c r="P10" s="23">
        <f t="shared" si="18"/>
        <v>-116200</v>
      </c>
      <c r="Q10" s="23"/>
      <c r="R10" s="23"/>
      <c r="S10" s="23"/>
      <c r="T10" s="23"/>
      <c r="U10" s="23"/>
      <c r="V10" s="23"/>
      <c r="W10" s="23"/>
      <c r="X10" s="23"/>
      <c r="Y10" s="23"/>
    </row>
    <row r="11" spans="1:25" x14ac:dyDescent="0.3">
      <c r="A11" s="1" t="s">
        <v>21</v>
      </c>
      <c r="B11" s="13" t="s">
        <v>22</v>
      </c>
      <c r="C11" s="22">
        <v>99872.78</v>
      </c>
      <c r="D11" s="22">
        <v>675500</v>
      </c>
      <c r="E11" s="22">
        <v>577400</v>
      </c>
      <c r="F11" s="22">
        <v>577400</v>
      </c>
      <c r="G11" s="22">
        <v>494700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x14ac:dyDescent="0.3">
      <c r="A12" s="1"/>
      <c r="B12" s="13" t="s">
        <v>23</v>
      </c>
      <c r="C12" s="1"/>
      <c r="D12" s="24"/>
      <c r="E12" s="25"/>
      <c r="F12" s="26">
        <v>640100</v>
      </c>
      <c r="G12" s="27">
        <v>1304700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6.25" customHeight="1" x14ac:dyDescent="0.3">
      <c r="A13" s="29" t="s">
        <v>24</v>
      </c>
      <c r="B13" s="29"/>
      <c r="C13" s="23">
        <f>C10+C11</f>
        <v>28183898.920000002</v>
      </c>
      <c r="D13" s="23">
        <f t="shared" ref="D13:P13" si="19">D10+D11</f>
        <v>34450457.769999996</v>
      </c>
      <c r="E13" s="23">
        <f t="shared" si="19"/>
        <v>31104200</v>
      </c>
      <c r="F13" s="23">
        <f>F10+F11+F12</f>
        <v>25649800</v>
      </c>
      <c r="G13" s="23">
        <f>G10+G11+G12</f>
        <v>26115500</v>
      </c>
      <c r="H13" s="23">
        <f t="shared" si="19"/>
        <v>2442773.8599999985</v>
      </c>
      <c r="I13" s="23">
        <f t="shared" si="19"/>
        <v>-3248157.7699999996</v>
      </c>
      <c r="J13" s="23">
        <f t="shared" si="19"/>
        <v>-3651726.1400000015</v>
      </c>
      <c r="K13" s="23">
        <f t="shared" si="19"/>
        <v>-9342657.7699999996</v>
      </c>
      <c r="L13" s="23">
        <f t="shared" si="19"/>
        <v>-6094500</v>
      </c>
      <c r="M13" s="23">
        <f t="shared" si="19"/>
        <v>-3767926.1400000015</v>
      </c>
      <c r="N13" s="23">
        <f t="shared" si="19"/>
        <v>-9458857.7699999996</v>
      </c>
      <c r="O13" s="23">
        <f t="shared" si="19"/>
        <v>-6210700</v>
      </c>
      <c r="P13" s="23">
        <f t="shared" si="19"/>
        <v>-116200</v>
      </c>
      <c r="Q13" s="23"/>
      <c r="R13" s="23"/>
      <c r="S13" s="23"/>
      <c r="T13" s="23"/>
      <c r="U13" s="23"/>
      <c r="V13" s="23"/>
      <c r="W13" s="23"/>
      <c r="X13" s="23"/>
      <c r="Y13" s="23"/>
    </row>
    <row r="18" spans="4:7" x14ac:dyDescent="0.3">
      <c r="D18" s="3"/>
      <c r="E18" s="3"/>
      <c r="F18" s="3"/>
      <c r="G18" s="3"/>
    </row>
  </sheetData>
  <mergeCells count="13">
    <mergeCell ref="A13:B13"/>
    <mergeCell ref="X2:Y2"/>
    <mergeCell ref="A1:Y1"/>
    <mergeCell ref="H3:P3"/>
    <mergeCell ref="Q3:Y3"/>
    <mergeCell ref="A10:B10"/>
    <mergeCell ref="E3:E4"/>
    <mergeCell ref="D3:D4"/>
    <mergeCell ref="C3:C4"/>
    <mergeCell ref="B3:B4"/>
    <mergeCell ref="A3:A4"/>
    <mergeCell ref="F3:F4"/>
    <mergeCell ref="G3:G4"/>
  </mergeCells>
  <printOptions horizontalCentered="1"/>
  <pageMargins left="0.19685039370078741" right="0.19685039370078741" top="0.39370078740157483" bottom="0.39370078740157483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2020-2024 гг</vt:lpstr>
      <vt:lpstr>'2020-2024 гг'!Заголовки_для_печати</vt:lpstr>
      <vt:lpstr>'2020-2024 гг'!Область_печати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Глбухгалтер</cp:lastModifiedBy>
  <cp:lastPrinted>2020-10-30T04:38:57Z</cp:lastPrinted>
  <dcterms:created xsi:type="dcterms:W3CDTF">2015-10-14T10:32:24Z</dcterms:created>
  <dcterms:modified xsi:type="dcterms:W3CDTF">2022-04-04T05:46:49Z</dcterms:modified>
</cp:coreProperties>
</file>